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ryphonLogistics\LTLQuoteCalculator\"/>
    </mc:Choice>
  </mc:AlternateContent>
  <xr:revisionPtr revIDLastSave="0" documentId="13_ncr:1_{0EE02FF2-6DF4-4340-98C8-0194482BC7C5}" xr6:coauthVersionLast="47" xr6:coauthVersionMax="47" xr10:uidLastSave="{00000000-0000-0000-0000-000000000000}"/>
  <bookViews>
    <workbookView xWindow="28680" yWindow="-120" windowWidth="29040" windowHeight="16440" xr2:uid="{D7E7F46C-AA67-3249-B9F7-0FB583809BFD}"/>
  </bookViews>
  <sheets>
    <sheet name="GTA-USA LTL Calculator" sheetId="1" r:id="rId1"/>
  </sheets>
  <definedNames>
    <definedName name="_xlnm.Print_Area" localSheetId="0">'GTA-USA LTL Calculator'!$A$1:$P$16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1" l="1"/>
  <c r="J18" i="1"/>
  <c r="O44" i="1" a="1"/>
  <c r="O44" i="1" s="1"/>
  <c r="O43" i="1" a="1"/>
  <c r="O43" i="1" s="1"/>
  <c r="O42" i="1" a="1"/>
  <c r="O42" i="1" s="1"/>
  <c r="O41" i="1" a="1"/>
  <c r="O41" i="1" s="1"/>
  <c r="O40" i="1" a="1"/>
  <c r="O40" i="1" s="1"/>
  <c r="O39" i="1" a="1"/>
  <c r="O39" i="1" s="1"/>
  <c r="O38" i="1" a="1"/>
  <c r="O38" i="1" s="1"/>
  <c r="O37" i="1" a="1"/>
  <c r="O37" i="1" s="1"/>
  <c r="O36" i="1" a="1"/>
  <c r="O36" i="1" s="1"/>
  <c r="O35" i="1" a="1"/>
  <c r="O35" i="1" s="1"/>
  <c r="O34" i="1" a="1"/>
  <c r="O34" i="1" s="1"/>
  <c r="O33" i="1" a="1"/>
  <c r="O33" i="1" s="1"/>
  <c r="O32" i="1" a="1"/>
  <c r="O32" i="1" s="1"/>
  <c r="O31" i="1" a="1"/>
  <c r="O31" i="1" s="1"/>
  <c r="O30" i="1" a="1"/>
  <c r="O30" i="1" s="1"/>
  <c r="O29" i="1" a="1"/>
  <c r="O29" i="1" s="1"/>
  <c r="O28" i="1" a="1"/>
  <c r="O28" i="1" s="1"/>
  <c r="O27" i="1" a="1"/>
  <c r="O27" i="1" s="1"/>
  <c r="O26" i="1" a="1"/>
  <c r="O26" i="1" s="1"/>
  <c r="O25" i="1" a="1"/>
  <c r="O25" i="1" s="1"/>
  <c r="O24" i="1" a="1"/>
  <c r="O24" i="1" s="1"/>
  <c r="O23" i="1" a="1"/>
  <c r="O23" i="1" s="1"/>
  <c r="O22" i="1" a="1"/>
  <c r="O22" i="1" s="1"/>
  <c r="O21" i="1" a="1"/>
  <c r="O21" i="1" s="1"/>
  <c r="O20" i="1" a="1"/>
  <c r="O20" i="1" s="1"/>
  <c r="O19" i="1" a="1"/>
  <c r="O19" i="1" s="1"/>
  <c r="O18" i="1" a="1"/>
  <c r="O18" i="1" s="1"/>
  <c r="O17" i="1" a="1"/>
  <c r="O17" i="1" s="1"/>
  <c r="O45" i="1" l="1"/>
  <c r="H45" i="1"/>
  <c r="M45" i="1" s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45" i="1" l="1"/>
  <c r="O46" i="1" s="1"/>
  <c r="C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<sst xmlns="http://schemas.openxmlformats.org/spreadsheetml/2006/main" count="32" uniqueCount="29">
  <si>
    <t>1-800-619-2933</t>
  </si>
  <si>
    <t>96 Stafford St, P.O. Box 647  Barry's Bay, ON, K0J 1B0</t>
  </si>
  <si>
    <t>QUOTE DETAILS</t>
  </si>
  <si>
    <t>90 Days</t>
  </si>
  <si>
    <t>53' Reefer</t>
  </si>
  <si>
    <t>Pallets</t>
  </si>
  <si>
    <t>Location</t>
  </si>
  <si>
    <t>Cost</t>
  </si>
  <si>
    <t>EQUIPMENT</t>
  </si>
  <si>
    <t>CURRENCY</t>
  </si>
  <si>
    <t>TEMP</t>
  </si>
  <si>
    <t>MODE</t>
  </si>
  <si>
    <t>LTL</t>
  </si>
  <si>
    <t>Within 40 - 65 F</t>
  </si>
  <si>
    <t>State</t>
  </si>
  <si>
    <t>TOTAL:</t>
  </si>
  <si>
    <t>Pickup Total:</t>
  </si>
  <si>
    <t>Delivery Total:</t>
  </si>
  <si>
    <t>Total:</t>
  </si>
  <si>
    <t>PAY TERMS:</t>
  </si>
  <si>
    <t>Canadian</t>
  </si>
  <si>
    <r>
      <rPr>
        <sz val="36"/>
        <color theme="8" tint="-0.249977111117893"/>
        <rFont val="Georgia"/>
        <family val="1"/>
      </rPr>
      <t>Gryphon Transportation Logistics Inc.</t>
    </r>
    <r>
      <rPr>
        <sz val="28"/>
        <color theme="8" tint="-0.249977111117893"/>
        <rFont val="Georgia"/>
        <family val="1"/>
      </rPr>
      <t xml:space="preserve">
</t>
    </r>
    <r>
      <rPr>
        <sz val="26"/>
        <color theme="7" tint="-0.249977111117893"/>
        <rFont val="Georgia"/>
        <family val="1"/>
      </rPr>
      <t>LTL QUOTES (GTA +100km -&gt; United States)</t>
    </r>
    <r>
      <rPr>
        <sz val="28"/>
        <color theme="7" tint="-0.249977111117893"/>
        <rFont val="Georgia"/>
        <family val="1"/>
      </rPr>
      <t xml:space="preserve">
</t>
    </r>
    <r>
      <rPr>
        <sz val="20"/>
        <color theme="8" tint="-0.249977111117893"/>
        <rFont val="Georgia"/>
        <family val="1"/>
      </rPr>
      <t>www.gryphonlogistics.ca</t>
    </r>
  </si>
  <si>
    <t>HOW TO USE THIS CALCULATOR</t>
  </si>
  <si>
    <t>Total Pallets:</t>
  </si>
  <si>
    <t>Stop #</t>
  </si>
  <si>
    <t>PICKUP LOCATIONS</t>
  </si>
  <si>
    <t>DELIVERY LOCATIONS</t>
  </si>
  <si>
    <t>Welcome to our GTA +100KM Radius -&gt; United States LTL Quote Calculator!
Please use the calculator below to get an estimate for pickups from the GTA area for deliveries into the USA!
Temperature Controlled options between 40 F - 65 F
For anything outside the paramaters of this calculator, please contact us directly for quotes!</t>
  </si>
  <si>
    <r>
      <rPr>
        <b/>
        <sz val="14"/>
        <color theme="4" tint="-0.249977111117893"/>
        <rFont val="Calibri"/>
        <family val="2"/>
        <scheme val="minor"/>
      </rPr>
      <t>Step 1</t>
    </r>
    <r>
      <rPr>
        <b/>
        <sz val="14"/>
        <color theme="1"/>
        <rFont val="Calibri"/>
        <family val="2"/>
        <scheme val="minor"/>
      </rPr>
      <t>:</t>
    </r>
    <r>
      <rPr>
        <sz val="14"/>
        <color theme="1"/>
        <rFont val="Calibri"/>
        <family val="2"/>
        <scheme val="minor"/>
      </rPr>
      <t xml:space="preserve"> Select how many pallets to be picked up at each location. </t>
    </r>
    <r>
      <rPr>
        <b/>
        <sz val="14"/>
        <color theme="1"/>
        <rFont val="Calibri"/>
        <family val="2"/>
        <scheme val="minor"/>
      </rPr>
      <t>Every # represents a separate stop.</t>
    </r>
    <r>
      <rPr>
        <sz val="14"/>
        <color theme="1"/>
        <rFont val="Calibri"/>
        <family val="2"/>
        <scheme val="minor"/>
      </rPr>
      <t xml:space="preserve">
</t>
    </r>
    <r>
      <rPr>
        <b/>
        <sz val="14"/>
        <color theme="4" tint="-0.249977111117893"/>
        <rFont val="Calibri"/>
        <family val="2"/>
        <scheme val="minor"/>
      </rPr>
      <t>Step 2:</t>
    </r>
    <r>
      <rPr>
        <sz val="14"/>
        <color theme="1"/>
        <rFont val="Calibri"/>
        <family val="2"/>
        <scheme val="minor"/>
      </rPr>
      <t xml:space="preserve"> Select the closest metro area where each pickup will be located.
</t>
    </r>
    <r>
      <rPr>
        <b/>
        <sz val="14"/>
        <color theme="4" tint="-0.249977111117893"/>
        <rFont val="Calibri"/>
        <family val="2"/>
        <scheme val="minor"/>
      </rPr>
      <t>Step 3:</t>
    </r>
    <r>
      <rPr>
        <sz val="14"/>
        <color theme="4" tint="-0.249977111117893"/>
        <rFont val="Calibri"/>
        <family val="2"/>
        <scheme val="minor"/>
      </rPr>
      <t xml:space="preserve"> </t>
    </r>
    <r>
      <rPr>
        <sz val="14"/>
        <color theme="1"/>
        <rFont val="Calibri"/>
        <family val="2"/>
        <scheme val="minor"/>
      </rPr>
      <t xml:space="preserve">Select how many pallets to be delivered at each location. </t>
    </r>
    <r>
      <rPr>
        <b/>
        <sz val="14"/>
        <color theme="1"/>
        <rFont val="Calibri"/>
        <family val="2"/>
        <scheme val="minor"/>
      </rPr>
      <t>Every # represents a separate stop.</t>
    </r>
    <r>
      <rPr>
        <sz val="14"/>
        <color theme="1"/>
        <rFont val="Calibri"/>
        <family val="2"/>
        <scheme val="minor"/>
      </rPr>
      <t xml:space="preserve">
</t>
    </r>
    <r>
      <rPr>
        <b/>
        <sz val="14"/>
        <color theme="4" tint="-0.249977111117893"/>
        <rFont val="Calibri"/>
        <family val="2"/>
        <scheme val="minor"/>
      </rPr>
      <t>Step 4:</t>
    </r>
    <r>
      <rPr>
        <sz val="14"/>
        <color theme="1"/>
        <rFont val="Calibri"/>
        <family val="2"/>
        <scheme val="minor"/>
      </rPr>
      <t xml:space="preserve"> Select the state where each delivery will be located.
</t>
    </r>
    <r>
      <rPr>
        <b/>
        <sz val="14"/>
        <color theme="4" tint="-0.249977111117893"/>
        <rFont val="Calibri"/>
        <family val="2"/>
        <scheme val="minor"/>
      </rPr>
      <t>Cost Notes:</t>
    </r>
    <r>
      <rPr>
        <b/>
        <sz val="14"/>
        <color theme="1"/>
        <rFont val="Calibri"/>
        <family val="2"/>
        <scheme val="minor"/>
      </rPr>
      <t xml:space="preserve">
</t>
    </r>
    <r>
      <rPr>
        <i/>
        <sz val="14"/>
        <color theme="1"/>
        <rFont val="Calibri"/>
        <family val="2"/>
        <scheme val="minor"/>
      </rPr>
      <t xml:space="preserve">- We have a minimum of 2 pallets, this is incorporated into the cost calculations. If you reach an approximate truckload rate, give us a call!
- We try our best to honour the rates generated with this calculator, but some circumstances may lead to an adjusted rate.
</t>
    </r>
    <r>
      <rPr>
        <sz val="14"/>
        <color theme="1"/>
        <rFont val="Calibri"/>
        <family val="2"/>
        <scheme val="minor"/>
      </rPr>
      <t xml:space="preserve">
</t>
    </r>
    <r>
      <rPr>
        <sz val="14"/>
        <color theme="4" tint="-0.249977111117893"/>
        <rFont val="Calibri"/>
        <family val="2"/>
        <scheme val="minor"/>
      </rPr>
      <t>Please email and confirm with:</t>
    </r>
    <r>
      <rPr>
        <b/>
        <sz val="14"/>
        <color theme="4" tint="-0.249977111117893"/>
        <rFont val="Calibri"/>
        <family val="2"/>
        <scheme val="minor"/>
      </rPr>
      <t xml:space="preserve"> Chris@gryphonlogistics.ca</t>
    </r>
    <r>
      <rPr>
        <b/>
        <sz val="14"/>
        <color theme="1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</si>
</sst>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8">
    <font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8"/>
      <color theme="8" tint="-0.249977111117893"/>
      <name val="Georgia"/>
      <family val="1"/>
    </font>
    <font>
      <sz val="16"/>
      <color theme="8" tint="-0.249977111117893"/>
      <name val="Calibri (Body)"/>
    </font>
    <font>
      <b/>
      <sz val="14"/>
      <color theme="4" tint="-0.499984740745262"/>
      <name val="Calibri"/>
      <family val="2"/>
      <scheme val="minor"/>
    </font>
    <font>
      <sz val="28"/>
      <color theme="7" tint="-0.249977111117893"/>
      <name val="Georgia"/>
      <family val="1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4"/>
      <color theme="4" tint="-0.249977111117893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sz val="20"/>
      <color theme="8" tint="-0.249977111117893"/>
      <name val="Georgia"/>
      <family val="1"/>
    </font>
    <font>
      <sz val="36"/>
      <color theme="8" tint="-0.249977111117893"/>
      <name val="Georgia"/>
      <family val="1"/>
    </font>
    <font>
      <sz val="26"/>
      <color theme="7" tint="-0.249977111117893"/>
      <name val="Georgia"/>
      <family val="1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/>
      <right/>
      <top/>
      <bottom style="thin">
        <color theme="8" tint="-0.249977111117893"/>
      </bottom>
      <diagonal/>
    </border>
    <border>
      <left/>
      <right style="thin">
        <color theme="8" tint="-0.249977111117893"/>
      </right>
      <top/>
      <bottom/>
      <diagonal/>
    </border>
    <border>
      <left/>
      <right/>
      <top style="thin">
        <color theme="8" tint="-0.249977111117893"/>
      </top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/>
      <diagonal/>
    </border>
    <border>
      <left/>
      <right/>
      <top/>
      <bottom style="medium">
        <color theme="4" tint="-0.499984740745262"/>
      </bottom>
      <diagonal/>
    </border>
    <border>
      <left style="medium">
        <color theme="4" tint="-0.499984740745262"/>
      </left>
      <right style="medium">
        <color theme="4" tint="-0.499984740745262"/>
      </right>
      <top style="medium">
        <color theme="4" tint="-0.499984740745262"/>
      </top>
      <bottom style="medium">
        <color theme="4" tint="-0.499984740745262"/>
      </bottom>
      <diagonal/>
    </border>
    <border>
      <left style="medium">
        <color theme="4" tint="-0.499984740745262"/>
      </left>
      <right/>
      <top style="medium">
        <color theme="4" tint="-0.499984740745262"/>
      </top>
      <bottom/>
      <diagonal/>
    </border>
    <border>
      <left/>
      <right/>
      <top style="medium">
        <color theme="4" tint="-0.499984740745262"/>
      </top>
      <bottom/>
      <diagonal/>
    </border>
    <border>
      <left/>
      <right style="medium">
        <color theme="4" tint="-0.499984740745262"/>
      </right>
      <top style="medium">
        <color theme="4" tint="-0.499984740745262"/>
      </top>
      <bottom/>
      <diagonal/>
    </border>
    <border>
      <left style="medium">
        <color theme="4" tint="-0.499984740745262"/>
      </left>
      <right/>
      <top/>
      <bottom/>
      <diagonal/>
    </border>
    <border>
      <left/>
      <right style="medium">
        <color theme="4" tint="-0.499984740745262"/>
      </right>
      <top/>
      <bottom/>
      <diagonal/>
    </border>
    <border>
      <left style="medium">
        <color theme="4" tint="-0.499984740745262"/>
      </left>
      <right/>
      <top/>
      <bottom style="medium">
        <color theme="4" tint="-0.499984740745262"/>
      </bottom>
      <diagonal/>
    </border>
    <border>
      <left/>
      <right style="medium">
        <color theme="4" tint="-0.499984740745262"/>
      </right>
      <top/>
      <bottom style="medium">
        <color theme="4" tint="-0.499984740745262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/>
      <diagonal/>
    </border>
    <border>
      <left/>
      <right style="thin">
        <color theme="4" tint="-0.24994659260841701"/>
      </right>
      <top style="thin">
        <color theme="4" tint="-0.24994659260841701"/>
      </top>
      <bottom/>
      <diagonal/>
    </border>
    <border>
      <left style="thin">
        <color theme="4" tint="-0.24994659260841701"/>
      </left>
      <right/>
      <top/>
      <bottom/>
      <diagonal/>
    </border>
    <border>
      <left/>
      <right style="thin">
        <color theme="4" tint="-0.24994659260841701"/>
      </right>
      <top/>
      <bottom/>
      <diagonal/>
    </border>
    <border>
      <left style="thin">
        <color theme="4" tint="-0.24994659260841701"/>
      </left>
      <right/>
      <top/>
      <bottom style="thin">
        <color theme="4" tint="-0.24994659260841701"/>
      </bottom>
      <diagonal/>
    </border>
    <border>
      <left/>
      <right/>
      <top/>
      <bottom style="thin">
        <color theme="4" tint="-0.24994659260841701"/>
      </bottom>
      <diagonal/>
    </border>
    <border>
      <left/>
      <right style="thin">
        <color theme="4" tint="-0.24994659260841701"/>
      </right>
      <top/>
      <bottom style="thin">
        <color theme="4" tint="-0.24994659260841701"/>
      </bottom>
      <diagonal/>
    </border>
    <border>
      <left style="medium">
        <color theme="4" tint="-0.499984740745262"/>
      </left>
      <right style="thin">
        <color theme="4" tint="-0.499984740745262"/>
      </right>
      <top/>
      <bottom/>
      <diagonal/>
    </border>
    <border>
      <left/>
      <right style="medium">
        <color theme="4" tint="-0.499984740745262"/>
      </right>
      <top/>
      <bottom style="thin">
        <color theme="4" tint="-0.499984740745262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2" xfId="0" applyFont="1" applyBorder="1"/>
    <xf numFmtId="0" fontId="6" fillId="0" borderId="0" xfId="0" applyFont="1"/>
    <xf numFmtId="0" fontId="0" fillId="0" borderId="7" xfId="0" applyBorder="1"/>
    <xf numFmtId="0" fontId="4" fillId="0" borderId="0" xfId="0" applyFont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8" xfId="0" applyFont="1" applyBorder="1" applyAlignment="1">
      <alignment horizontal="right"/>
    </xf>
    <xf numFmtId="0" fontId="6" fillId="0" borderId="18" xfId="0" applyFont="1" applyBorder="1"/>
    <xf numFmtId="0" fontId="6" fillId="0" borderId="19" xfId="0" applyFont="1" applyBorder="1"/>
    <xf numFmtId="0" fontId="4" fillId="0" borderId="20" xfId="0" applyFont="1" applyBorder="1" applyAlignment="1">
      <alignment horizontal="right"/>
    </xf>
    <xf numFmtId="0" fontId="6" fillId="0" borderId="21" xfId="0" applyFont="1" applyBorder="1"/>
    <xf numFmtId="0" fontId="4" fillId="0" borderId="22" xfId="0" applyFont="1" applyBorder="1" applyAlignment="1">
      <alignment horizontal="right"/>
    </xf>
    <xf numFmtId="0" fontId="6" fillId="0" borderId="23" xfId="0" applyFont="1" applyBorder="1"/>
    <xf numFmtId="0" fontId="6" fillId="0" borderId="24" xfId="0" applyFont="1" applyBorder="1"/>
    <xf numFmtId="0" fontId="0" fillId="0" borderId="4" xfId="0" applyBorder="1"/>
    <xf numFmtId="0" fontId="0" fillId="0" borderId="5" xfId="0" applyBorder="1" applyAlignment="1">
      <alignment horizontal="center"/>
    </xf>
    <xf numFmtId="164" fontId="0" fillId="0" borderId="7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164" fontId="16" fillId="0" borderId="7" xfId="0" applyNumberFormat="1" applyFont="1" applyBorder="1"/>
    <xf numFmtId="164" fontId="6" fillId="0" borderId="23" xfId="0" applyNumberFormat="1" applyFont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quotePrefix="1" applyFont="1" applyAlignment="1">
      <alignment horizontal="left" vertical="top" wrapText="1"/>
    </xf>
    <xf numFmtId="0" fontId="6" fillId="0" borderId="8" xfId="0" applyFont="1" applyBorder="1" applyAlignment="1">
      <alignment horizontal="center"/>
    </xf>
    <xf numFmtId="164" fontId="16" fillId="0" borderId="0" xfId="0" applyNumberFormat="1" applyFont="1"/>
    <xf numFmtId="0" fontId="4" fillId="0" borderId="10" xfId="0" applyFont="1" applyBorder="1"/>
    <xf numFmtId="0" fontId="10" fillId="0" borderId="11" xfId="0" applyFont="1" applyBorder="1" applyAlignment="1">
      <alignment horizontal="center"/>
    </xf>
    <xf numFmtId="0" fontId="6" fillId="0" borderId="11" xfId="0" applyFont="1" applyBorder="1"/>
    <xf numFmtId="0" fontId="4" fillId="0" borderId="13" xfId="0" applyFont="1" applyBorder="1"/>
    <xf numFmtId="0" fontId="1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6" fillId="0" borderId="14" xfId="0" applyFont="1" applyBorder="1"/>
    <xf numFmtId="0" fontId="6" fillId="0" borderId="15" xfId="0" applyFont="1" applyBorder="1" applyAlignment="1">
      <alignment horizontal="right"/>
    </xf>
    <xf numFmtId="0" fontId="0" fillId="0" borderId="25" xfId="0" applyBorder="1"/>
    <xf numFmtId="164" fontId="0" fillId="0" borderId="12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0" fillId="0" borderId="26" xfId="0" applyNumberFormat="1" applyBorder="1" applyAlignment="1">
      <alignment wrapText="1"/>
    </xf>
    <xf numFmtId="0" fontId="0" fillId="0" borderId="13" xfId="0" applyBorder="1"/>
    <xf numFmtId="0" fontId="15" fillId="0" borderId="0" xfId="0" applyFont="1" applyAlignment="1">
      <alignment horizontal="right"/>
    </xf>
    <xf numFmtId="164" fontId="16" fillId="0" borderId="14" xfId="0" applyNumberFormat="1" applyFont="1" applyBorder="1"/>
    <xf numFmtId="0" fontId="0" fillId="0" borderId="15" xfId="0" applyBorder="1"/>
    <xf numFmtId="0" fontId="0" fillId="0" borderId="8" xfId="0" applyBorder="1"/>
    <xf numFmtId="0" fontId="7" fillId="0" borderId="8" xfId="0" applyFont="1" applyBorder="1" applyAlignment="1">
      <alignment horizontal="right"/>
    </xf>
    <xf numFmtId="164" fontId="15" fillId="0" borderId="16" xfId="0" applyNumberFormat="1" applyFont="1" applyBorder="1"/>
    <xf numFmtId="0" fontId="4" fillId="0" borderId="8" xfId="0" applyFont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0" borderId="10" xfId="0" quotePrefix="1" applyFont="1" applyBorder="1" applyAlignment="1">
      <alignment horizontal="center" vertical="center" wrapText="1"/>
    </xf>
    <xf numFmtId="0" fontId="6" fillId="0" borderId="11" xfId="0" quotePrefix="1" applyFont="1" applyBorder="1" applyAlignment="1">
      <alignment horizontal="center" vertical="center" wrapText="1"/>
    </xf>
    <xf numFmtId="0" fontId="6" fillId="0" borderId="12" xfId="0" quotePrefix="1" applyFont="1" applyBorder="1" applyAlignment="1">
      <alignment horizontal="center" vertical="center" wrapText="1"/>
    </xf>
    <xf numFmtId="0" fontId="6" fillId="0" borderId="13" xfId="0" quotePrefix="1" applyFont="1" applyBorder="1" applyAlignment="1">
      <alignment horizontal="center" vertical="center" wrapText="1"/>
    </xf>
    <xf numFmtId="0" fontId="6" fillId="0" borderId="0" xfId="0" quotePrefix="1" applyFont="1" applyAlignment="1">
      <alignment horizontal="center" vertical="center" wrapText="1"/>
    </xf>
    <xf numFmtId="0" fontId="6" fillId="0" borderId="14" xfId="0" quotePrefix="1" applyFont="1" applyBorder="1" applyAlignment="1">
      <alignment horizontal="center" vertical="center" wrapText="1"/>
    </xf>
    <xf numFmtId="0" fontId="6" fillId="0" borderId="15" xfId="0" quotePrefix="1" applyFont="1" applyBorder="1" applyAlignment="1">
      <alignment horizontal="center" vertical="center" wrapText="1"/>
    </xf>
    <xf numFmtId="0" fontId="6" fillId="0" borderId="8" xfId="0" quotePrefix="1" applyFont="1" applyBorder="1" applyAlignment="1">
      <alignment horizontal="center" vertical="center" wrapText="1"/>
    </xf>
    <xf numFmtId="0" fontId="6" fillId="0" borderId="16" xfId="0" quotePrefix="1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quotePrefix="1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0" xfId="0" applyFont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127000</xdr:colOff>
      <xdr:row>1</xdr:row>
      <xdr:rowOff>152400</xdr:rowOff>
    </xdr:from>
    <xdr:to>
      <xdr:col>2</xdr:col>
      <xdr:colOff>685800</xdr:colOff>
      <xdr:row>1</xdr:row>
      <xdr:rowOff>1842018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D8765B-7478-BD4E-B6EC-86A3087CE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7500" y="342900"/>
          <a:ext cx="1562100" cy="1689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69" row="2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EEFEDBA-C715-41FD-BB20-4FA9E626BF92}">
  <we:reference id="wa200002346" version="1.1.0.0" store="en-US" storeType="OMEX"/>
  <we:alternateReferences>
    <we:reference id="wa200002346" version="1.1.0.0" store="en-US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D0670-F430-0648-8E00-1E6EC3BA3C10}">
  <sheetPr codeName="Sheet1">
    <pageSetUpPr fitToPage="1"/>
  </sheetPr>
  <dimension ref="A1:Q46"/>
  <sheetViews>
    <sheetView tabSelected="1" topLeftCell="A6" zoomScale="85" zoomScaleNormal="85" workbookViewId="0">
      <selection activeCell="R21" sqref="R21"/>
    </sheetView>
  </sheetViews>
  <sheetFormatPr defaultColWidth="11" defaultRowHeight="15.75"/>
  <cols>
    <col min="1" max="1" width="2.5" customWidth="1"/>
    <col min="2" max="2" width="13.125" customWidth="1"/>
    <col min="4" max="4" width="12" customWidth="1"/>
    <col min="6" max="6" width="3.5" customWidth="1"/>
    <col min="7" max="7" width="11.5" customWidth="1"/>
    <col min="9" max="9" width="13.25" customWidth="1"/>
    <col min="10" max="10" width="12.125" customWidth="1"/>
    <col min="11" max="11" width="3.75" customWidth="1"/>
    <col min="12" max="12" width="8.625" customWidth="1"/>
    <col min="14" max="14" width="13.25" customWidth="1"/>
    <col min="15" max="15" width="13.125" customWidth="1"/>
    <col min="16" max="16" width="2.5" customWidth="1"/>
  </cols>
  <sheetData>
    <row r="1" spans="1:17" ht="15" customHeight="1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7" ht="150.94999999999999" customHeight="1">
      <c r="A2" s="3"/>
      <c r="B2" s="80"/>
      <c r="C2" s="80"/>
      <c r="D2" s="81" t="s">
        <v>21</v>
      </c>
      <c r="E2" s="82"/>
      <c r="F2" s="82"/>
      <c r="G2" s="82"/>
      <c r="H2" s="82"/>
      <c r="I2" s="82"/>
      <c r="J2" s="82"/>
      <c r="K2" s="82"/>
      <c r="L2" s="82"/>
      <c r="M2" s="82"/>
      <c r="N2" s="82"/>
      <c r="O2" s="3"/>
    </row>
    <row r="3" spans="1:17" ht="21">
      <c r="A3" s="5"/>
      <c r="B3" s="83" t="s">
        <v>1</v>
      </c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5"/>
      <c r="P3" s="1"/>
    </row>
    <row r="4" spans="1:17" ht="21" customHeight="1">
      <c r="A4" s="5"/>
      <c r="B4" s="86" t="s">
        <v>0</v>
      </c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8"/>
      <c r="P4" s="1"/>
    </row>
    <row r="5" spans="1:17" ht="12.95" customHeight="1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</row>
    <row r="6" spans="1:17" ht="18.95" customHeight="1" thickBot="1">
      <c r="B6" s="89" t="s">
        <v>2</v>
      </c>
      <c r="C6" s="90"/>
      <c r="D6" s="90"/>
      <c r="E6" s="11"/>
      <c r="F6" s="11"/>
      <c r="G6" s="11"/>
      <c r="H6" s="11"/>
      <c r="I6" s="11"/>
      <c r="J6" s="11"/>
      <c r="K6" s="11"/>
      <c r="L6" s="11"/>
      <c r="M6" s="11"/>
      <c r="N6" s="11"/>
      <c r="O6" s="12"/>
      <c r="Q6" s="6"/>
    </row>
    <row r="7" spans="1:17" ht="18.75">
      <c r="B7" s="13" t="s">
        <v>8</v>
      </c>
      <c r="C7" s="77" t="s">
        <v>4</v>
      </c>
      <c r="D7" s="78"/>
      <c r="E7" s="78"/>
      <c r="F7" s="26"/>
      <c r="G7" s="66" t="s">
        <v>27</v>
      </c>
      <c r="H7" s="67"/>
      <c r="I7" s="67"/>
      <c r="J7" s="67"/>
      <c r="K7" s="67"/>
      <c r="L7" s="67"/>
      <c r="M7" s="67"/>
      <c r="N7" s="68"/>
      <c r="O7" s="14"/>
    </row>
    <row r="8" spans="1:17" ht="18.75" customHeight="1">
      <c r="B8" s="13" t="s">
        <v>10</v>
      </c>
      <c r="C8" s="79" t="s">
        <v>13</v>
      </c>
      <c r="D8" s="76"/>
      <c r="E8" s="76"/>
      <c r="F8" s="25"/>
      <c r="G8" s="69"/>
      <c r="H8" s="70"/>
      <c r="I8" s="70"/>
      <c r="J8" s="70"/>
      <c r="K8" s="70"/>
      <c r="L8" s="70"/>
      <c r="M8" s="70"/>
      <c r="N8" s="71"/>
      <c r="O8" s="14"/>
    </row>
    <row r="9" spans="1:17" ht="18.75">
      <c r="B9" s="13" t="s">
        <v>11</v>
      </c>
      <c r="C9" s="79" t="s">
        <v>12</v>
      </c>
      <c r="D9" s="79"/>
      <c r="E9" s="79"/>
      <c r="F9" s="27"/>
      <c r="G9" s="69"/>
      <c r="H9" s="70"/>
      <c r="I9" s="70"/>
      <c r="J9" s="70"/>
      <c r="K9" s="70"/>
      <c r="L9" s="70"/>
      <c r="M9" s="70"/>
      <c r="N9" s="71"/>
      <c r="O9" s="14"/>
    </row>
    <row r="10" spans="1:17" ht="18.75">
      <c r="B10" s="13" t="s">
        <v>19</v>
      </c>
      <c r="C10" s="75" t="s">
        <v>3</v>
      </c>
      <c r="D10" s="76"/>
      <c r="E10" s="76"/>
      <c r="F10" s="25"/>
      <c r="G10" s="69"/>
      <c r="H10" s="70"/>
      <c r="I10" s="70"/>
      <c r="J10" s="70"/>
      <c r="K10" s="70"/>
      <c r="L10" s="70"/>
      <c r="M10" s="70"/>
      <c r="N10" s="71"/>
      <c r="O10" s="14"/>
    </row>
    <row r="11" spans="1:17" ht="19.5" thickBot="1">
      <c r="B11" s="13" t="s">
        <v>9</v>
      </c>
      <c r="C11" s="75" t="s">
        <v>20</v>
      </c>
      <c r="D11" s="75"/>
      <c r="E11" s="75"/>
      <c r="F11" s="24"/>
      <c r="G11" s="72"/>
      <c r="H11" s="73"/>
      <c r="I11" s="73"/>
      <c r="J11" s="73"/>
      <c r="K11" s="73"/>
      <c r="L11" s="73"/>
      <c r="M11" s="73"/>
      <c r="N11" s="74"/>
      <c r="O11" s="14"/>
    </row>
    <row r="12" spans="1:17" ht="18.75">
      <c r="B12" s="15" t="s">
        <v>15</v>
      </c>
      <c r="C12" s="56">
        <f>O46</f>
        <v>0</v>
      </c>
      <c r="D12" s="56"/>
      <c r="E12" s="56"/>
      <c r="F12" s="23"/>
      <c r="G12" s="16"/>
      <c r="H12" s="16"/>
      <c r="I12" s="16"/>
      <c r="J12" s="16"/>
      <c r="K12" s="16"/>
      <c r="L12" s="16"/>
      <c r="M12" s="16"/>
      <c r="N12" s="16"/>
      <c r="O12" s="17"/>
    </row>
    <row r="13" spans="1:17" ht="6.75" customHeight="1" thickBot="1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7" ht="19.5" thickBot="1">
      <c r="B14" s="52" t="s">
        <v>22</v>
      </c>
      <c r="C14" s="52"/>
      <c r="D14" s="52"/>
      <c r="E14" s="52"/>
      <c r="F14" s="8"/>
      <c r="G14" s="32"/>
      <c r="H14" s="53" t="s">
        <v>25</v>
      </c>
      <c r="I14" s="53"/>
      <c r="J14" s="53"/>
      <c r="K14" s="33"/>
      <c r="L14" s="34"/>
      <c r="M14" s="53" t="s">
        <v>26</v>
      </c>
      <c r="N14" s="54"/>
      <c r="O14" s="55"/>
    </row>
    <row r="15" spans="1:17" ht="6.75" customHeight="1" thickBot="1">
      <c r="B15" s="8"/>
      <c r="C15" s="8"/>
      <c r="D15" s="8"/>
      <c r="E15" s="8"/>
      <c r="F15" s="8"/>
      <c r="G15" s="35"/>
      <c r="H15" s="36"/>
      <c r="I15" s="37"/>
      <c r="J15" s="38"/>
      <c r="K15" s="38"/>
      <c r="L15" s="6"/>
      <c r="M15" s="6"/>
      <c r="N15" s="6"/>
      <c r="O15" s="39"/>
    </row>
    <row r="16" spans="1:17" ht="19.5" customHeight="1" thickBot="1">
      <c r="B16" s="57" t="s">
        <v>28</v>
      </c>
      <c r="C16" s="58"/>
      <c r="D16" s="58"/>
      <c r="E16" s="59"/>
      <c r="F16" s="29"/>
      <c r="G16" s="40" t="s">
        <v>24</v>
      </c>
      <c r="H16" s="9" t="s">
        <v>5</v>
      </c>
      <c r="I16" s="9" t="s">
        <v>6</v>
      </c>
      <c r="J16" s="9" t="s">
        <v>7</v>
      </c>
      <c r="K16" s="30"/>
      <c r="L16" s="10" t="s">
        <v>24</v>
      </c>
      <c r="M16" s="9" t="s">
        <v>5</v>
      </c>
      <c r="N16" s="9" t="s">
        <v>14</v>
      </c>
      <c r="O16" s="9" t="s">
        <v>7</v>
      </c>
    </row>
    <row r="17" spans="2:15" ht="15.75" customHeight="1">
      <c r="B17" s="60"/>
      <c r="C17" s="61"/>
      <c r="D17" s="61"/>
      <c r="E17" s="62"/>
      <c r="F17" s="29"/>
      <c r="G17" s="41">
        <v>1</v>
      </c>
      <c r="I17" s="28"/>
      <c r="J17" s="20">
        <f>IFERROR(IF(H17&gt;3,"FREE",IF(I17="Barrie",100,IF(I17="Brantford",100,IF(I17="Guelph",100,IF(I17="Hamilton",100,IF(I17="Kitchener",100,IF(I17="St. Catharines",100,IF(I17="Toronto",100,NA())))))))),0)</f>
        <v>0</v>
      </c>
      <c r="K17" s="20"/>
      <c r="L17" s="7">
        <v>1</v>
      </c>
      <c r="N17" s="28"/>
      <c r="O17" s="42" cm="1">
        <f t="array" ref="O17" xml:space="preserve"> IF(M17=1,_xlfn.IFS(OR(N17="CA",N17="UT"),350*2,N17="AZ",325*2,OR(N17="CO",N17="NM"),300*2,OR(N17="AL",N17="FL",N17="KS",N17="LA",N17="MS",N17="OK",N17="TX"),250*2,OR(N17="AR",N17="GA",N17="IA",N17="MO",N17="NC",N17="SC",N17="TN"),225*2,N17="IL",200*2,TRUE,0),IF(M17&gt;1,_xlfn.IFS(OR(N17="CA",N17="UT"),350*M17,N17="AZ",325*M17,OR(N17="CO",N17="NM"),300*M17,OR(N17="AL",N17="FL",N17="KS",N17="LA",N17="MS",N17="OK",N17="TX"),250*M17,OR(N17="AR",N17="GA",N17="IA",N17="MO",N17="NC",N17="SC",N17="TN"),225*M17,N17="IL",200*M17,TRUE,0),0))</f>
        <v>0</v>
      </c>
    </row>
    <row r="18" spans="2:15" ht="15.75" customHeight="1">
      <c r="B18" s="60"/>
      <c r="C18" s="61"/>
      <c r="D18" s="61"/>
      <c r="E18" s="62"/>
      <c r="F18" s="29"/>
      <c r="G18" s="41">
        <v>2</v>
      </c>
      <c r="I18" s="28"/>
      <c r="J18" s="20">
        <f t="shared" ref="J18:J44" si="0">IFERROR(IF(H18&gt;5,"FREE",IF(I18="Barrie",50,IF(I18="Brantford",50,IF(I18="Guelph",50,IF(I18="Hamilton",50,IF(I18="Kitchener",50,IF(I18="St. Catharines",50,IF(I18="Toronto",50,NA())))))))),0)</f>
        <v>0</v>
      </c>
      <c r="K18" s="20"/>
      <c r="L18" s="7">
        <v>2</v>
      </c>
      <c r="N18" s="28"/>
      <c r="O18" s="43" cm="1">
        <f t="array" ref="O18" xml:space="preserve"> IF(M18=1,_xlfn.IFS(OR(N18="CA",N18="UT"),350*2,N18="AZ",325*2,OR(N18="CO",N18="NM"),300*2,OR(N18="AL",N18="FL",N18="KS",N18="LA",N18="MS",N18="OK",N18="TX"),250*2,OR(N18="AR",N18="GA",N18="IA",N18="MO",N18="NC",N18="SC",N18="TN"),225*2,N18="IL",200*2,TRUE,0),IF(M18&gt;1,_xlfn.IFS(OR(N18="CA",N18="UT"),350*M18,N18="AZ",325*M18,OR(N18="CO",N18="NM"),300*M18,OR(N18="AL",N18="FL",N18="KS",N18="LA",N18="MS",N18="OK",N18="TX"),250*M18,OR(N18="AR",N18="GA",N18="IA",N18="MO",N18="NC",N18="SC",N18="TN"),225*M18,N18="IL",200*M18,TRUE,0),0))</f>
        <v>0</v>
      </c>
    </row>
    <row r="19" spans="2:15" ht="15.75" customHeight="1">
      <c r="B19" s="60"/>
      <c r="C19" s="61"/>
      <c r="D19" s="61"/>
      <c r="E19" s="62"/>
      <c r="F19" s="29"/>
      <c r="G19" s="41">
        <v>3</v>
      </c>
      <c r="I19" s="28"/>
      <c r="J19" s="20">
        <f t="shared" si="0"/>
        <v>0</v>
      </c>
      <c r="K19" s="20"/>
      <c r="L19" s="7">
        <v>3</v>
      </c>
      <c r="N19" s="28"/>
      <c r="O19" s="43" cm="1">
        <f t="array" ref="O19" xml:space="preserve"> IF(M19=1,_xlfn.IFS(OR(N19="CA",N19="UT"),350*2,N19="AZ",325*2,OR(N19="CO",N19="NM"),300*2,OR(N19="AL",N19="FL",N19="KS",N19="LA",N19="MS",N19="OK",N19="TX"),250*2,OR(N19="AR",N19="GA",N19="IA",N19="MO",N19="NC",N19="SC",N19="TN"),225*2,N19="IL",200*2,TRUE,0),IF(M19&gt;1,_xlfn.IFS(OR(N19="CA",N19="UT"),350*M19,N19="AZ",325*M19,OR(N19="CO",N19="NM"),300*M19,OR(N19="AL",N19="FL",N19="KS",N19="LA",N19="MS",N19="OK",N19="TX"),250*M19,OR(N19="AR",N19="GA",N19="IA",N19="MO",N19="NC",N19="SC",N19="TN"),225*M19,N19="IL",200*M19,TRUE,0),0))</f>
        <v>0</v>
      </c>
    </row>
    <row r="20" spans="2:15" ht="15.75" customHeight="1">
      <c r="B20" s="60"/>
      <c r="C20" s="61"/>
      <c r="D20" s="61"/>
      <c r="E20" s="62"/>
      <c r="F20" s="29"/>
      <c r="G20" s="41">
        <v>4</v>
      </c>
      <c r="I20" s="28"/>
      <c r="J20" s="20">
        <f t="shared" si="0"/>
        <v>0</v>
      </c>
      <c r="K20" s="20"/>
      <c r="L20" s="7">
        <v>4</v>
      </c>
      <c r="N20" s="28"/>
      <c r="O20" s="43" cm="1">
        <f t="array" ref="O20" xml:space="preserve"> IF(M20=1,_xlfn.IFS(OR(N20="CA",N20="UT"),350*2,N20="AZ",325*2,OR(N20="CO",N20="NM"),300*2,OR(N20="AL",N20="FL",N20="KS",N20="LA",N20="MS",N20="OK",N20="TX"),250*2,OR(N20="AR",N20="GA",N20="IA",N20="MO",N20="NC",N20="SC",N20="TN"),225*2,N20="IL",200*2,TRUE,0),IF(M20&gt;1,_xlfn.IFS(OR(N20="CA",N20="UT"),350*M20,N20="AZ",325*M20,OR(N20="CO",N20="NM"),300*M20,OR(N20="AL",N20="FL",N20="KS",N20="LA",N20="MS",N20="OK",N20="TX"),250*M20,OR(N20="AR",N20="GA",N20="IA",N20="MO",N20="NC",N20="SC",N20="TN"),225*M20,N20="IL",200*M20,TRUE,0),0))</f>
        <v>0</v>
      </c>
    </row>
    <row r="21" spans="2:15" ht="15.75" customHeight="1">
      <c r="B21" s="60"/>
      <c r="C21" s="61"/>
      <c r="D21" s="61"/>
      <c r="E21" s="62"/>
      <c r="F21" s="29"/>
      <c r="G21" s="41">
        <v>5</v>
      </c>
      <c r="I21" s="28"/>
      <c r="J21" s="20">
        <f t="shared" si="0"/>
        <v>0</v>
      </c>
      <c r="K21" s="20"/>
      <c r="L21" s="7">
        <v>5</v>
      </c>
      <c r="N21" s="28"/>
      <c r="O21" s="43" cm="1">
        <f t="array" ref="O21" xml:space="preserve"> IF(M21=1,_xlfn.IFS(OR(N21="CA",N21="UT"),350*2,N21="AZ",325*2,OR(N21="CO",N21="NM"),300*2,OR(N21="AL",N21="FL",N21="KS",N21="LA",N21="MS",N21="OK",N21="TX"),250*2,OR(N21="AR",N21="GA",N21="IA",N21="MO",N21="NC",N21="SC",N21="TN"),225*2,N21="IL",200*2,TRUE,0),IF(M21&gt;1,_xlfn.IFS(OR(N21="CA",N21="UT"),350*M21,N21="AZ",325*M21,OR(N21="CO",N21="NM"),300*M21,OR(N21="AL",N21="FL",N21="KS",N21="LA",N21="MS",N21="OK",N21="TX"),250*M21,OR(N21="AR",N21="GA",N21="IA",N21="MO",N21="NC",N21="SC",N21="TN"),225*M21,N21="IL",200*M21,TRUE,0),0))</f>
        <v>0</v>
      </c>
    </row>
    <row r="22" spans="2:15" ht="15.75" customHeight="1">
      <c r="B22" s="60"/>
      <c r="C22" s="61"/>
      <c r="D22" s="61"/>
      <c r="E22" s="62"/>
      <c r="F22" s="29"/>
      <c r="G22" s="41">
        <v>6</v>
      </c>
      <c r="I22" s="28"/>
      <c r="J22" s="20">
        <f t="shared" si="0"/>
        <v>0</v>
      </c>
      <c r="K22" s="20"/>
      <c r="L22" s="7">
        <v>6</v>
      </c>
      <c r="N22" s="28"/>
      <c r="O22" s="43" cm="1">
        <f t="array" ref="O22" xml:space="preserve"> IF(M22=1,_xlfn.IFS(OR(N22="CA",N22="UT"),350*2,N22="AZ",325*2,OR(N22="CO",N22="NM"),300*2,OR(N22="AL",N22="FL",N22="KS",N22="LA",N22="MS",N22="OK",N22="TX"),250*2,OR(N22="AR",N22="GA",N22="IA",N22="MO",N22="NC",N22="SC",N22="TN"),225*2,N22="IL",200*2,TRUE,0),IF(M22&gt;1,_xlfn.IFS(OR(N22="CA",N22="UT"),350*M22,N22="AZ",325*M22,OR(N22="CO",N22="NM"),300*M22,OR(N22="AL",N22="FL",N22="KS",N22="LA",N22="MS",N22="OK",N22="TX"),250*M22,OR(N22="AR",N22="GA",N22="IA",N22="MO",N22="NC",N22="SC",N22="TN"),225*M22,N22="IL",200*M22,TRUE,0),0))</f>
        <v>0</v>
      </c>
    </row>
    <row r="23" spans="2:15" ht="15.75" customHeight="1">
      <c r="B23" s="60"/>
      <c r="C23" s="61"/>
      <c r="D23" s="61"/>
      <c r="E23" s="62"/>
      <c r="F23" s="29"/>
      <c r="G23" s="41">
        <v>7</v>
      </c>
      <c r="I23" s="28"/>
      <c r="J23" s="20">
        <f t="shared" si="0"/>
        <v>0</v>
      </c>
      <c r="K23" s="20"/>
      <c r="L23" s="7">
        <v>7</v>
      </c>
      <c r="N23" s="28"/>
      <c r="O23" s="43" cm="1">
        <f t="array" ref="O23" xml:space="preserve"> IF(M23=1,_xlfn.IFS(OR(N23="CA",N23="UT"),350*2,N23="AZ",325*2,OR(N23="CO",N23="NM"),300*2,OR(N23="AL",N23="FL",N23="KS",N23="LA",N23="MS",N23="OK",N23="TX"),250*2,OR(N23="AR",N23="GA",N23="IA",N23="MO",N23="NC",N23="SC",N23="TN"),225*2,N23="IL",200*2,TRUE,0),IF(M23&gt;1,_xlfn.IFS(OR(N23="CA",N23="UT"),350*M23,N23="AZ",325*M23,OR(N23="CO",N23="NM"),300*M23,OR(N23="AL",N23="FL",N23="KS",N23="LA",N23="MS",N23="OK",N23="TX"),250*M23,OR(N23="AR",N23="GA",N23="IA",N23="MO",N23="NC",N23="SC",N23="TN"),225*M23,N23="IL",200*M23,TRUE,0),0))</f>
        <v>0</v>
      </c>
    </row>
    <row r="24" spans="2:15" ht="15.75" customHeight="1">
      <c r="B24" s="60"/>
      <c r="C24" s="61"/>
      <c r="D24" s="61"/>
      <c r="E24" s="62"/>
      <c r="F24" s="29"/>
      <c r="G24" s="41">
        <v>8</v>
      </c>
      <c r="I24" s="28"/>
      <c r="J24" s="20">
        <f t="shared" si="0"/>
        <v>0</v>
      </c>
      <c r="K24" s="20"/>
      <c r="L24" s="7">
        <v>8</v>
      </c>
      <c r="N24" s="28"/>
      <c r="O24" s="43" cm="1">
        <f t="array" ref="O24" xml:space="preserve"> IF(M24=1,_xlfn.IFS(OR(N24="CA",N24="UT"),350*2,N24="AZ",325*2,OR(N24="CO",N24="NM"),300*2,OR(N24="AL",N24="FL",N24="KS",N24="LA",N24="MS",N24="OK",N24="TX"),250*2,OR(N24="AR",N24="GA",N24="IA",N24="MO",N24="NC",N24="SC",N24="TN"),225*2,N24="IL",200*2,TRUE,0),IF(M24&gt;1,_xlfn.IFS(OR(N24="CA",N24="UT"),350*M24,N24="AZ",325*M24,OR(N24="CO",N24="NM"),300*M24,OR(N24="AL",N24="FL",N24="KS",N24="LA",N24="MS",N24="OK",N24="TX"),250*M24,OR(N24="AR",N24="GA",N24="IA",N24="MO",N24="NC",N24="SC",N24="TN"),225*M24,N24="IL",200*M24,TRUE,0),0))</f>
        <v>0</v>
      </c>
    </row>
    <row r="25" spans="2:15" ht="15.75" customHeight="1">
      <c r="B25" s="60"/>
      <c r="C25" s="61"/>
      <c r="D25" s="61"/>
      <c r="E25" s="62"/>
      <c r="F25" s="29"/>
      <c r="G25" s="41">
        <v>9</v>
      </c>
      <c r="I25" s="28"/>
      <c r="J25" s="20">
        <f t="shared" si="0"/>
        <v>0</v>
      </c>
      <c r="K25" s="20"/>
      <c r="L25" s="7">
        <v>9</v>
      </c>
      <c r="N25" s="28"/>
      <c r="O25" s="43" cm="1">
        <f t="array" ref="O25" xml:space="preserve"> IF(M25=1,_xlfn.IFS(OR(N25="CA",N25="UT"),350*2,N25="AZ",325*2,OR(N25="CO",N25="NM"),300*2,OR(N25="AL",N25="FL",N25="KS",N25="LA",N25="MS",N25="OK",N25="TX"),250*2,OR(N25="AR",N25="GA",N25="IA",N25="MO",N25="NC",N25="SC",N25="TN"),225*2,N25="IL",200*2,TRUE,0),IF(M25&gt;1,_xlfn.IFS(OR(N25="CA",N25="UT"),350*M25,N25="AZ",325*M25,OR(N25="CO",N25="NM"),300*M25,OR(N25="AL",N25="FL",N25="KS",N25="LA",N25="MS",N25="OK",N25="TX"),250*M25,OR(N25="AR",N25="GA",N25="IA",N25="MO",N25="NC",N25="SC",N25="TN"),225*M25,N25="IL",200*M25,TRUE,0),0))</f>
        <v>0</v>
      </c>
    </row>
    <row r="26" spans="2:15" ht="15.75" customHeight="1">
      <c r="B26" s="60"/>
      <c r="C26" s="61"/>
      <c r="D26" s="61"/>
      <c r="E26" s="62"/>
      <c r="F26" s="29"/>
      <c r="G26" s="41">
        <v>10</v>
      </c>
      <c r="I26" s="28"/>
      <c r="J26" s="20">
        <f t="shared" si="0"/>
        <v>0</v>
      </c>
      <c r="K26" s="20"/>
      <c r="L26" s="7">
        <v>10</v>
      </c>
      <c r="N26" s="28"/>
      <c r="O26" s="43" cm="1">
        <f t="array" ref="O26" xml:space="preserve"> IF(M26=1,_xlfn.IFS(OR(N26="CA",N26="UT"),350*2,N26="AZ",325*2,OR(N26="CO",N26="NM"),300*2,OR(N26="AL",N26="FL",N26="KS",N26="LA",N26="MS",N26="OK",N26="TX"),250*2,OR(N26="AR",N26="GA",N26="IA",N26="MO",N26="NC",N26="SC",N26="TN"),225*2,N26="IL",200*2,TRUE,0),IF(M26&gt;1,_xlfn.IFS(OR(N26="CA",N26="UT"),350*M26,N26="AZ",325*M26,OR(N26="CO",N26="NM"),300*M26,OR(N26="AL",N26="FL",N26="KS",N26="LA",N26="MS",N26="OK",N26="TX"),250*M26,OR(N26="AR",N26="GA",N26="IA",N26="MO",N26="NC",N26="SC",N26="TN"),225*M26,N26="IL",200*M26,TRUE,0),0))</f>
        <v>0</v>
      </c>
    </row>
    <row r="27" spans="2:15" ht="15.75" customHeight="1">
      <c r="B27" s="60"/>
      <c r="C27" s="61"/>
      <c r="D27" s="61"/>
      <c r="E27" s="62"/>
      <c r="F27" s="29"/>
      <c r="G27" s="41">
        <v>11</v>
      </c>
      <c r="I27" s="28"/>
      <c r="J27" s="20">
        <f t="shared" si="0"/>
        <v>0</v>
      </c>
      <c r="K27" s="20"/>
      <c r="L27" s="7">
        <v>11</v>
      </c>
      <c r="N27" s="28"/>
      <c r="O27" s="43" cm="1">
        <f t="array" ref="O27" xml:space="preserve"> IF(M27=1,_xlfn.IFS(OR(N27="CA",N27="UT"),350*2,N27="AZ",325*2,OR(N27="CO",N27="NM"),300*2,OR(N27="AL",N27="FL",N27="KS",N27="LA",N27="MS",N27="OK",N27="TX"),250*2,OR(N27="AR",N27="GA",N27="IA",N27="MO",N27="NC",N27="SC",N27="TN"),225*2,N27="IL",200*2,TRUE,0),IF(M27&gt;1,_xlfn.IFS(OR(N27="CA",N27="UT"),350*M27,N27="AZ",325*M27,OR(N27="CO",N27="NM"),300*M27,OR(N27="AL",N27="FL",N27="KS",N27="LA",N27="MS",N27="OK",N27="TX"),250*M27,OR(N27="AR",N27="GA",N27="IA",N27="MO",N27="NC",N27="SC",N27="TN"),225*M27,N27="IL",200*M27,TRUE,0),0))</f>
        <v>0</v>
      </c>
    </row>
    <row r="28" spans="2:15" ht="15.75" customHeight="1">
      <c r="B28" s="60"/>
      <c r="C28" s="61"/>
      <c r="D28" s="61"/>
      <c r="E28" s="62"/>
      <c r="F28" s="29"/>
      <c r="G28" s="41">
        <v>12</v>
      </c>
      <c r="I28" s="28"/>
      <c r="J28" s="20">
        <f t="shared" si="0"/>
        <v>0</v>
      </c>
      <c r="K28" s="20"/>
      <c r="L28" s="7">
        <v>12</v>
      </c>
      <c r="N28" s="28"/>
      <c r="O28" s="43" cm="1">
        <f t="array" ref="O28" xml:space="preserve"> IF(M28=1,_xlfn.IFS(OR(N28="CA",N28="UT"),350*2,N28="AZ",325*2,OR(N28="CO",N28="NM"),300*2,OR(N28="AL",N28="FL",N28="KS",N28="LA",N28="MS",N28="OK",N28="TX"),250*2,OR(N28="AR",N28="GA",N28="IA",N28="MO",N28="NC",N28="SC",N28="TN"),225*2,N28="IL",200*2,TRUE,0),IF(M28&gt;1,_xlfn.IFS(OR(N28="CA",N28="UT"),350*M28,N28="AZ",325*M28,OR(N28="CO",N28="NM"),300*M28,OR(N28="AL",N28="FL",N28="KS",N28="LA",N28="MS",N28="OK",N28="TX"),250*M28,OR(N28="AR",N28="GA",N28="IA",N28="MO",N28="NC",N28="SC",N28="TN"),225*M28,N28="IL",200*M28,TRUE,0),0))</f>
        <v>0</v>
      </c>
    </row>
    <row r="29" spans="2:15" ht="15.75" customHeight="1">
      <c r="B29" s="60"/>
      <c r="C29" s="61"/>
      <c r="D29" s="61"/>
      <c r="E29" s="62"/>
      <c r="F29" s="29"/>
      <c r="G29" s="41">
        <v>13</v>
      </c>
      <c r="I29" s="28"/>
      <c r="J29" s="20">
        <f t="shared" si="0"/>
        <v>0</v>
      </c>
      <c r="K29" s="20"/>
      <c r="L29" s="7">
        <v>13</v>
      </c>
      <c r="N29" s="28"/>
      <c r="O29" s="43" cm="1">
        <f t="array" ref="O29" xml:space="preserve"> IF(M29=1,_xlfn.IFS(OR(N29="CA",N29="UT"),350*2,N29="AZ",325*2,OR(N29="CO",N29="NM"),300*2,OR(N29="AL",N29="FL",N29="KS",N29="LA",N29="MS",N29="OK",N29="TX"),250*2,OR(N29="AR",N29="GA",N29="IA",N29="MO",N29="NC",N29="SC",N29="TN"),225*2,N29="IL",200*2,TRUE,0),IF(M29&gt;1,_xlfn.IFS(OR(N29="CA",N29="UT"),350*M29,N29="AZ",325*M29,OR(N29="CO",N29="NM"),300*M29,OR(N29="AL",N29="FL",N29="KS",N29="LA",N29="MS",N29="OK",N29="TX"),250*M29,OR(N29="AR",N29="GA",N29="IA",N29="MO",N29="NC",N29="SC",N29="TN"),225*M29,N29="IL",200*M29,TRUE,0),0))</f>
        <v>0</v>
      </c>
    </row>
    <row r="30" spans="2:15" ht="15.75" customHeight="1">
      <c r="B30" s="60"/>
      <c r="C30" s="61"/>
      <c r="D30" s="61"/>
      <c r="E30" s="62"/>
      <c r="F30" s="29"/>
      <c r="G30" s="41">
        <v>14</v>
      </c>
      <c r="I30" s="28"/>
      <c r="J30" s="20">
        <f t="shared" si="0"/>
        <v>0</v>
      </c>
      <c r="K30" s="20"/>
      <c r="L30" s="7">
        <v>14</v>
      </c>
      <c r="N30" s="28"/>
      <c r="O30" s="43" cm="1">
        <f t="array" ref="O30" xml:space="preserve"> IF(M30=1,_xlfn.IFS(OR(N30="CA",N30="UT"),350*2,N30="AZ",325*2,OR(N30="CO",N30="NM"),300*2,OR(N30="AL",N30="FL",N30="KS",N30="LA",N30="MS",N30="OK",N30="TX"),250*2,OR(N30="AR",N30="GA",N30="IA",N30="MO",N30="NC",N30="SC",N30="TN"),225*2,N30="IL",200*2,TRUE,0),IF(M30&gt;1,_xlfn.IFS(OR(N30="CA",N30="UT"),350*M30,N30="AZ",325*M30,OR(N30="CO",N30="NM"),300*M30,OR(N30="AL",N30="FL",N30="KS",N30="LA",N30="MS",N30="OK",N30="TX"),250*M30,OR(N30="AR",N30="GA",N30="IA",N30="MO",N30="NC",N30="SC",N30="TN"),225*M30,N30="IL",200*M30,TRUE,0),0))</f>
        <v>0</v>
      </c>
    </row>
    <row r="31" spans="2:15" ht="15.75" customHeight="1">
      <c r="B31" s="60"/>
      <c r="C31" s="61"/>
      <c r="D31" s="61"/>
      <c r="E31" s="62"/>
      <c r="F31" s="29"/>
      <c r="G31" s="41">
        <v>15</v>
      </c>
      <c r="I31" s="28"/>
      <c r="J31" s="20">
        <f t="shared" si="0"/>
        <v>0</v>
      </c>
      <c r="K31" s="20"/>
      <c r="L31" s="7">
        <v>15</v>
      </c>
      <c r="N31" s="28"/>
      <c r="O31" s="43" cm="1">
        <f t="array" ref="O31" xml:space="preserve"> IF(M31=1,_xlfn.IFS(OR(N31="CA",N31="UT"),350*2,N31="AZ",325*2,OR(N31="CO",N31="NM"),300*2,OR(N31="AL",N31="FL",N31="KS",N31="LA",N31="MS",N31="OK",N31="TX"),250*2,OR(N31="AR",N31="GA",N31="IA",N31="MO",N31="NC",N31="SC",N31="TN"),225*2,N31="IL",200*2,TRUE,0),IF(M31&gt;1,_xlfn.IFS(OR(N31="CA",N31="UT"),350*M31,N31="AZ",325*M31,OR(N31="CO",N31="NM"),300*M31,OR(N31="AL",N31="FL",N31="KS",N31="LA",N31="MS",N31="OK",N31="TX"),250*M31,OR(N31="AR",N31="GA",N31="IA",N31="MO",N31="NC",N31="SC",N31="TN"),225*M31,N31="IL",200*M31,TRUE,0),0))</f>
        <v>0</v>
      </c>
    </row>
    <row r="32" spans="2:15" ht="15.75" customHeight="1">
      <c r="B32" s="60"/>
      <c r="C32" s="61"/>
      <c r="D32" s="61"/>
      <c r="E32" s="62"/>
      <c r="F32" s="29"/>
      <c r="G32" s="41">
        <v>16</v>
      </c>
      <c r="I32" s="28"/>
      <c r="J32" s="20">
        <f t="shared" si="0"/>
        <v>0</v>
      </c>
      <c r="K32" s="20"/>
      <c r="L32" s="7">
        <v>16</v>
      </c>
      <c r="N32" s="28"/>
      <c r="O32" s="43" cm="1">
        <f t="array" ref="O32" xml:space="preserve"> IF(M32=1,_xlfn.IFS(OR(N32="CA",N32="UT"),350*2,N32="AZ",325*2,OR(N32="CO",N32="NM"),300*2,OR(N32="AL",N32="FL",N32="KS",N32="LA",N32="MS",N32="OK",N32="TX"),250*2,OR(N32="AR",N32="GA",N32="IA",N32="MO",N32="NC",N32="SC",N32="TN"),225*2,N32="IL",200*2,TRUE,0),IF(M32&gt;1,_xlfn.IFS(OR(N32="CA",N32="UT"),350*M32,N32="AZ",325*M32,OR(N32="CO",N32="NM"),300*M32,OR(N32="AL",N32="FL",N32="KS",N32="LA",N32="MS",N32="OK",N32="TX"),250*M32,OR(N32="AR",N32="GA",N32="IA",N32="MO",N32="NC",N32="SC",N32="TN"),225*M32,N32="IL",200*M32,TRUE,0),0))</f>
        <v>0</v>
      </c>
    </row>
    <row r="33" spans="2:15" ht="15.75" customHeight="1">
      <c r="B33" s="60"/>
      <c r="C33" s="61"/>
      <c r="D33" s="61"/>
      <c r="E33" s="62"/>
      <c r="F33" s="29"/>
      <c r="G33" s="41">
        <v>17</v>
      </c>
      <c r="I33" s="28"/>
      <c r="J33" s="20">
        <f t="shared" si="0"/>
        <v>0</v>
      </c>
      <c r="K33" s="20"/>
      <c r="L33" s="7">
        <v>17</v>
      </c>
      <c r="N33" s="28"/>
      <c r="O33" s="43" cm="1">
        <f t="array" ref="O33" xml:space="preserve"> IF(M33=1,_xlfn.IFS(OR(N33="CA",N33="UT"),350*2,N33="AZ",325*2,OR(N33="CO",N33="NM"),300*2,OR(N33="AL",N33="FL",N33="KS",N33="LA",N33="MS",N33="OK",N33="TX"),250*2,OR(N33="AR",N33="GA",N33="IA",N33="MO",N33="NC",N33="SC",N33="TN"),225*2,N33="IL",200*2,TRUE,0),IF(M33&gt;1,_xlfn.IFS(OR(N33="CA",N33="UT"),350*M33,N33="AZ",325*M33,OR(N33="CO",N33="NM"),300*M33,OR(N33="AL",N33="FL",N33="KS",N33="LA",N33="MS",N33="OK",N33="TX"),250*M33,OR(N33="AR",N33="GA",N33="IA",N33="MO",N33="NC",N33="SC",N33="TN"),225*M33,N33="IL",200*M33,TRUE,0),0))</f>
        <v>0</v>
      </c>
    </row>
    <row r="34" spans="2:15" ht="15.75" customHeight="1">
      <c r="B34" s="60"/>
      <c r="C34" s="61"/>
      <c r="D34" s="61"/>
      <c r="E34" s="62"/>
      <c r="F34" s="29"/>
      <c r="G34" s="41">
        <v>18</v>
      </c>
      <c r="I34" s="28"/>
      <c r="J34" s="20">
        <f t="shared" si="0"/>
        <v>0</v>
      </c>
      <c r="K34" s="20"/>
      <c r="L34" s="7">
        <v>18</v>
      </c>
      <c r="N34" s="28"/>
      <c r="O34" s="43" cm="1">
        <f t="array" ref="O34" xml:space="preserve"> IF(M34=1,_xlfn.IFS(OR(N34="CA",N34="UT"),350*2,N34="AZ",325*2,OR(N34="CO",N34="NM"),300*2,OR(N34="AL",N34="FL",N34="KS",N34="LA",N34="MS",N34="OK",N34="TX"),250*2,OR(N34="AR",N34="GA",N34="IA",N34="MO",N34="NC",N34="SC",N34="TN"),225*2,N34="IL",200*2,TRUE,0),IF(M34&gt;1,_xlfn.IFS(OR(N34="CA",N34="UT"),350*M34,N34="AZ",325*M34,OR(N34="CO",N34="NM"),300*M34,OR(N34="AL",N34="FL",N34="KS",N34="LA",N34="MS",N34="OK",N34="TX"),250*M34,OR(N34="AR",N34="GA",N34="IA",N34="MO",N34="NC",N34="SC",N34="TN"),225*M34,N34="IL",200*M34,TRUE,0),0))</f>
        <v>0</v>
      </c>
    </row>
    <row r="35" spans="2:15" ht="15.75" customHeight="1">
      <c r="B35" s="60"/>
      <c r="C35" s="61"/>
      <c r="D35" s="61"/>
      <c r="E35" s="62"/>
      <c r="F35" s="29"/>
      <c r="G35" s="41">
        <v>19</v>
      </c>
      <c r="I35" s="28"/>
      <c r="J35" s="20">
        <f t="shared" si="0"/>
        <v>0</v>
      </c>
      <c r="K35" s="20"/>
      <c r="L35" s="7">
        <v>19</v>
      </c>
      <c r="N35" s="28"/>
      <c r="O35" s="43" cm="1">
        <f t="array" ref="O35" xml:space="preserve"> IF(M35=1,_xlfn.IFS(OR(N35="CA",N35="UT"),350*2,N35="AZ",325*2,OR(N35="CO",N35="NM"),300*2,OR(N35="AL",N35="FL",N35="KS",N35="LA",N35="MS",N35="OK",N35="TX"),250*2,OR(N35="AR",N35="GA",N35="IA",N35="MO",N35="NC",N35="SC",N35="TN"),225*2,N35="IL",200*2,TRUE,0),IF(M35&gt;1,_xlfn.IFS(OR(N35="CA",N35="UT"),350*M35,N35="AZ",325*M35,OR(N35="CO",N35="NM"),300*M35,OR(N35="AL",N35="FL",N35="KS",N35="LA",N35="MS",N35="OK",N35="TX"),250*M35,OR(N35="AR",N35="GA",N35="IA",N35="MO",N35="NC",N35="SC",N35="TN"),225*M35,N35="IL",200*M35,TRUE,0),0))</f>
        <v>0</v>
      </c>
    </row>
    <row r="36" spans="2:15" ht="15.75" customHeight="1">
      <c r="B36" s="60"/>
      <c r="C36" s="61"/>
      <c r="D36" s="61"/>
      <c r="E36" s="62"/>
      <c r="F36" s="29"/>
      <c r="G36" s="41">
        <v>20</v>
      </c>
      <c r="I36" s="28"/>
      <c r="J36" s="20">
        <f t="shared" si="0"/>
        <v>0</v>
      </c>
      <c r="K36" s="20"/>
      <c r="L36" s="7">
        <v>20</v>
      </c>
      <c r="N36" s="28"/>
      <c r="O36" s="43" cm="1">
        <f t="array" ref="O36" xml:space="preserve"> IF(M36=1,_xlfn.IFS(OR(N36="CA",N36="UT"),350*2,N36="AZ",325*2,OR(N36="CO",N36="NM"),300*2,OR(N36="AL",N36="FL",N36="KS",N36="LA",N36="MS",N36="OK",N36="TX"),250*2,OR(N36="AR",N36="GA",N36="IA",N36="MO",N36="NC",N36="SC",N36="TN"),225*2,N36="IL",200*2,TRUE,0),IF(M36&gt;1,_xlfn.IFS(OR(N36="CA",N36="UT"),350*M36,N36="AZ",325*M36,OR(N36="CO",N36="NM"),300*M36,OR(N36="AL",N36="FL",N36="KS",N36="LA",N36="MS",N36="OK",N36="TX"),250*M36,OR(N36="AR",N36="GA",N36="IA",N36="MO",N36="NC",N36="SC",N36="TN"),225*M36,N36="IL",200*M36,TRUE,0),0))</f>
        <v>0</v>
      </c>
    </row>
    <row r="37" spans="2:15" ht="15.75" customHeight="1">
      <c r="B37" s="60"/>
      <c r="C37" s="61"/>
      <c r="D37" s="61"/>
      <c r="E37" s="62"/>
      <c r="F37" s="29"/>
      <c r="G37" s="41">
        <v>21</v>
      </c>
      <c r="I37" s="28"/>
      <c r="J37" s="20">
        <f t="shared" si="0"/>
        <v>0</v>
      </c>
      <c r="K37" s="20"/>
      <c r="L37" s="7">
        <v>21</v>
      </c>
      <c r="N37" s="28"/>
      <c r="O37" s="43" cm="1">
        <f t="array" ref="O37" xml:space="preserve"> IF(M37=1,_xlfn.IFS(OR(N37="CA",N37="UT"),350*2,N37="AZ",325*2,OR(N37="CO",N37="NM"),300*2,OR(N37="AL",N37="FL",N37="KS",N37="LA",N37="MS",N37="OK",N37="TX"),250*2,OR(N37="AR",N37="GA",N37="IA",N37="MO",N37="NC",N37="SC",N37="TN"),225*2,N37="IL",200*2,TRUE,0),IF(M37&gt;1,_xlfn.IFS(OR(N37="CA",N37="UT"),350*M37,N37="AZ",325*M37,OR(N37="CO",N37="NM"),300*M37,OR(N37="AL",N37="FL",N37="KS",N37="LA",N37="MS",N37="OK",N37="TX"),250*M37,OR(N37="AR",N37="GA",N37="IA",N37="MO",N37="NC",N37="SC",N37="TN"),225*M37,N37="IL",200*M37,TRUE,0),0))</f>
        <v>0</v>
      </c>
    </row>
    <row r="38" spans="2:15" ht="15.75" customHeight="1">
      <c r="B38" s="60"/>
      <c r="C38" s="61"/>
      <c r="D38" s="61"/>
      <c r="E38" s="62"/>
      <c r="F38" s="29"/>
      <c r="G38" s="41">
        <v>22</v>
      </c>
      <c r="I38" s="28"/>
      <c r="J38" s="20">
        <f t="shared" si="0"/>
        <v>0</v>
      </c>
      <c r="K38" s="20"/>
      <c r="L38" s="7">
        <v>22</v>
      </c>
      <c r="N38" s="28"/>
      <c r="O38" s="43" cm="1">
        <f t="array" ref="O38" xml:space="preserve"> IF(M38=1,_xlfn.IFS(OR(N38="CA",N38="UT"),350*2,N38="AZ",325*2,OR(N38="CO",N38="NM"),300*2,OR(N38="AL",N38="FL",N38="KS",N38="LA",N38="MS",N38="OK",N38="TX"),250*2,OR(N38="AR",N38="GA",N38="IA",N38="MO",N38="NC",N38="SC",N38="TN"),225*2,N38="IL",200*2,TRUE,0),IF(M38&gt;1,_xlfn.IFS(OR(N38="CA",N38="UT"),350*M38,N38="AZ",325*M38,OR(N38="CO",N38="NM"),300*M38,OR(N38="AL",N38="FL",N38="KS",N38="LA",N38="MS",N38="OK",N38="TX"),250*M38,OR(N38="AR",N38="GA",N38="IA",N38="MO",N38="NC",N38="SC",N38="TN"),225*M38,N38="IL",200*M38,TRUE,0),0))</f>
        <v>0</v>
      </c>
    </row>
    <row r="39" spans="2:15" ht="15.75" customHeight="1">
      <c r="B39" s="60"/>
      <c r="C39" s="61"/>
      <c r="D39" s="61"/>
      <c r="E39" s="62"/>
      <c r="F39" s="29"/>
      <c r="G39" s="41">
        <v>23</v>
      </c>
      <c r="I39" s="28"/>
      <c r="J39" s="20">
        <f t="shared" si="0"/>
        <v>0</v>
      </c>
      <c r="K39" s="20"/>
      <c r="L39" s="7">
        <v>23</v>
      </c>
      <c r="N39" s="28"/>
      <c r="O39" s="43" cm="1">
        <f t="array" ref="O39" xml:space="preserve"> IF(M39=1,_xlfn.IFS(OR(N39="CA",N39="UT"),350*2,N39="AZ",325*2,OR(N39="CO",N39="NM"),300*2,OR(N39="AL",N39="FL",N39="KS",N39="LA",N39="MS",N39="OK",N39="TX"),250*2,OR(N39="AR",N39="GA",N39="IA",N39="MO",N39="NC",N39="SC",N39="TN"),225*2,N39="IL",200*2,TRUE,0),IF(M39&gt;1,_xlfn.IFS(OR(N39="CA",N39="UT"),350*M39,N39="AZ",325*M39,OR(N39="CO",N39="NM"),300*M39,OR(N39="AL",N39="FL",N39="KS",N39="LA",N39="MS",N39="OK",N39="TX"),250*M39,OR(N39="AR",N39="GA",N39="IA",N39="MO",N39="NC",N39="SC",N39="TN"),225*M39,N39="IL",200*M39,TRUE,0),0))</f>
        <v>0</v>
      </c>
    </row>
    <row r="40" spans="2:15" ht="15.75" customHeight="1">
      <c r="B40" s="60"/>
      <c r="C40" s="61"/>
      <c r="D40" s="61"/>
      <c r="E40" s="62"/>
      <c r="F40" s="29"/>
      <c r="G40" s="41">
        <v>24</v>
      </c>
      <c r="I40" s="28"/>
      <c r="J40" s="20">
        <f t="shared" si="0"/>
        <v>0</v>
      </c>
      <c r="K40" s="20"/>
      <c r="L40" s="7">
        <v>24</v>
      </c>
      <c r="N40" s="28"/>
      <c r="O40" s="43" cm="1">
        <f t="array" ref="O40" xml:space="preserve"> IF(M40=1,_xlfn.IFS(OR(N40="CA",N40="UT"),350*2,N40="AZ",325*2,OR(N40="CO",N40="NM"),300*2,OR(N40="AL",N40="FL",N40="KS",N40="LA",N40="MS",N40="OK",N40="TX"),250*2,OR(N40="AR",N40="GA",N40="IA",N40="MO",N40="NC",N40="SC",N40="TN"),225*2,N40="IL",200*2,TRUE,0),IF(M40&gt;1,_xlfn.IFS(OR(N40="CA",N40="UT"),350*M40,N40="AZ",325*M40,OR(N40="CO",N40="NM"),300*M40,OR(N40="AL",N40="FL",N40="KS",N40="LA",N40="MS",N40="OK",N40="TX"),250*M40,OR(N40="AR",N40="GA",N40="IA",N40="MO",N40="NC",N40="SC",N40="TN"),225*M40,N40="IL",200*M40,TRUE,0),0))</f>
        <v>0</v>
      </c>
    </row>
    <row r="41" spans="2:15" ht="15.75" customHeight="1">
      <c r="B41" s="60"/>
      <c r="C41" s="61"/>
      <c r="D41" s="61"/>
      <c r="E41" s="62"/>
      <c r="F41" s="29"/>
      <c r="G41" s="41">
        <v>25</v>
      </c>
      <c r="I41" s="28"/>
      <c r="J41" s="20">
        <f t="shared" si="0"/>
        <v>0</v>
      </c>
      <c r="K41" s="20"/>
      <c r="L41" s="7">
        <v>25</v>
      </c>
      <c r="N41" s="28"/>
      <c r="O41" s="43" cm="1">
        <f t="array" ref="O41" xml:space="preserve"> IF(M41=1,_xlfn.IFS(OR(N41="CA",N41="UT"),350*2,N41="AZ",325*2,OR(N41="CO",N41="NM"),300*2,OR(N41="AL",N41="FL",N41="KS",N41="LA",N41="MS",N41="OK",N41="TX"),250*2,OR(N41="AR",N41="GA",N41="IA",N41="MO",N41="NC",N41="SC",N41="TN"),225*2,N41="IL",200*2,TRUE,0),IF(M41&gt;1,_xlfn.IFS(OR(N41="CA",N41="UT"),350*M41,N41="AZ",325*M41,OR(N41="CO",N41="NM"),300*M41,OR(N41="AL",N41="FL",N41="KS",N41="LA",N41="MS",N41="OK",N41="TX"),250*M41,OR(N41="AR",N41="GA",N41="IA",N41="MO",N41="NC",N41="SC",N41="TN"),225*M41,N41="IL",200*M41,TRUE,0),0))</f>
        <v>0</v>
      </c>
    </row>
    <row r="42" spans="2:15" ht="15.75" customHeight="1">
      <c r="B42" s="60"/>
      <c r="C42" s="61"/>
      <c r="D42" s="61"/>
      <c r="E42" s="62"/>
      <c r="F42" s="29"/>
      <c r="G42" s="41">
        <v>26</v>
      </c>
      <c r="I42" s="28"/>
      <c r="J42" s="20">
        <f t="shared" si="0"/>
        <v>0</v>
      </c>
      <c r="K42" s="20"/>
      <c r="L42" s="7">
        <v>26</v>
      </c>
      <c r="N42" s="28"/>
      <c r="O42" s="43" cm="1">
        <f t="array" ref="O42" xml:space="preserve"> IF(M42=1,_xlfn.IFS(OR(N42="CA",N42="UT"),350*2,N42="AZ",325*2,OR(N42="CO",N42="NM"),300*2,OR(N42="AL",N42="FL",N42="KS",N42="LA",N42="MS",N42="OK",N42="TX"),250*2,OR(N42="AR",N42="GA",N42="IA",N42="MO",N42="NC",N42="SC",N42="TN"),225*2,N42="IL",200*2,TRUE,0),IF(M42&gt;1,_xlfn.IFS(OR(N42="CA",N42="UT"),350*M42,N42="AZ",325*M42,OR(N42="CO",N42="NM"),300*M42,OR(N42="AL",N42="FL",N42="KS",N42="LA",N42="MS",N42="OK",N42="TX"),250*M42,OR(N42="AR",N42="GA",N42="IA",N42="MO",N42="NC",N42="SC",N42="TN"),225*M42,N42="IL",200*M42,TRUE,0),0))</f>
        <v>0</v>
      </c>
    </row>
    <row r="43" spans="2:15" ht="15.75" customHeight="1">
      <c r="B43" s="60"/>
      <c r="C43" s="61"/>
      <c r="D43" s="61"/>
      <c r="E43" s="62"/>
      <c r="F43" s="29"/>
      <c r="G43" s="41">
        <v>27</v>
      </c>
      <c r="I43" s="28"/>
      <c r="J43" s="20">
        <f t="shared" si="0"/>
        <v>0</v>
      </c>
      <c r="K43" s="20"/>
      <c r="L43" s="7">
        <v>27</v>
      </c>
      <c r="N43" s="28"/>
      <c r="O43" s="43" cm="1">
        <f t="array" ref="O43" xml:space="preserve"> IF(M43=1,_xlfn.IFS(OR(N43="CA",N43="UT"),350*2,N43="AZ",325*2,OR(N43="CO",N43="NM"),300*2,OR(N43="AL",N43="FL",N43="KS",N43="LA",N43="MS",N43="OK",N43="TX"),250*2,OR(N43="AR",N43="GA",N43="IA",N43="MO",N43="NC",N43="SC",N43="TN"),225*2,N43="IL",200*2,TRUE,0),IF(M43&gt;1,_xlfn.IFS(OR(N43="CA",N43="UT"),350*M43,N43="AZ",325*M43,OR(N43="CO",N43="NM"),300*M43,OR(N43="AL",N43="FL",N43="KS",N43="LA",N43="MS",N43="OK",N43="TX"),250*M43,OR(N43="AR",N43="GA",N43="IA",N43="MO",N43="NC",N43="SC",N43="TN"),225*M43,N43="IL",200*M43,TRUE,0),0))</f>
        <v>0</v>
      </c>
    </row>
    <row r="44" spans="2:15" ht="18.75">
      <c r="B44" s="60"/>
      <c r="C44" s="61"/>
      <c r="D44" s="61"/>
      <c r="E44" s="62"/>
      <c r="F44" s="29"/>
      <c r="G44" s="41">
        <v>28</v>
      </c>
      <c r="H44" s="18"/>
      <c r="I44" s="19"/>
      <c r="J44" s="21">
        <f t="shared" si="0"/>
        <v>0</v>
      </c>
      <c r="K44" s="20"/>
      <c r="L44" s="7">
        <v>28</v>
      </c>
      <c r="M44" s="18"/>
      <c r="N44" s="19"/>
      <c r="O44" s="44" cm="1">
        <f t="array" ref="O44" xml:space="preserve"> IF(M44=1,_xlfn.IFS(OR(N44="CA",N44="UT"),350*2,N44="AZ",325*2,OR(N44="CO",N44="NM"),300*2,OR(N44="AL",N44="FL",N44="KS",N44="LA",N44="MS",N44="OK",N44="TX"),250*2,OR(N44="AR",N44="GA",N44="IA",N44="MO",N44="NC",N44="SC",N44="TN"),225*2,N44="IL",200*2,TRUE,0),IF(M44&gt;1,_xlfn.IFS(OR(N44="CA",N44="UT"),350*M44,N44="AZ",325*M44,OR(N44="CO",N44="NM"),300*M44,OR(N44="AL",N44="FL",N44="KS",N44="LA",N44="MS",N44="OK",N44="TX"),250*M44,OR(N44="AR",N44="GA",N44="IA",N44="MO",N44="NC",N44="SC",N44="TN"),225*M44,N44="IL",200*M44,TRUE,0),0))</f>
        <v>0</v>
      </c>
    </row>
    <row r="45" spans="2:15">
      <c r="B45" s="60"/>
      <c r="C45" s="61"/>
      <c r="D45" s="61"/>
      <c r="E45" s="62"/>
      <c r="G45" s="45" t="s">
        <v>23</v>
      </c>
      <c r="H45">
        <f>SUM(H17:H44)</f>
        <v>0</v>
      </c>
      <c r="I45" s="46" t="s">
        <v>16</v>
      </c>
      <c r="J45" s="22">
        <f>SUM(J17:J44)</f>
        <v>0</v>
      </c>
      <c r="K45" s="31"/>
      <c r="M45" t="str">
        <f>IFERROR(IF(SUM(M17:M44)&gt;H45,"Over",IF(SUM(M17:M44)&lt;H45,"Under", "OK")),"Error")</f>
        <v>OK</v>
      </c>
      <c r="N45" s="46" t="s">
        <v>17</v>
      </c>
      <c r="O45" s="47">
        <f>SUM(O17:O44)</f>
        <v>0</v>
      </c>
    </row>
    <row r="46" spans="2:15" ht="19.5" thickBot="1">
      <c r="B46" s="63"/>
      <c r="C46" s="64"/>
      <c r="D46" s="64"/>
      <c r="E46" s="65"/>
      <c r="G46" s="48"/>
      <c r="H46" s="49"/>
      <c r="I46" s="49"/>
      <c r="J46" s="49"/>
      <c r="K46" s="49"/>
      <c r="L46" s="49"/>
      <c r="M46" s="49"/>
      <c r="N46" s="50" t="s">
        <v>18</v>
      </c>
      <c r="O46" s="51">
        <f>SUM(J45,O45)</f>
        <v>0</v>
      </c>
    </row>
  </sheetData>
  <sortState xmlns:xlrd2="http://schemas.microsoft.com/office/spreadsheetml/2017/richdata2" ref="S17:T36">
    <sortCondition descending="1" ref="T17:T36"/>
  </sortState>
  <mergeCells count="16">
    <mergeCell ref="B2:C2"/>
    <mergeCell ref="D2:N2"/>
    <mergeCell ref="B3:O3"/>
    <mergeCell ref="B4:O4"/>
    <mergeCell ref="B6:D6"/>
    <mergeCell ref="G7:N11"/>
    <mergeCell ref="C10:E10"/>
    <mergeCell ref="C11:E11"/>
    <mergeCell ref="C7:E7"/>
    <mergeCell ref="C8:E8"/>
    <mergeCell ref="C9:E9"/>
    <mergeCell ref="B14:E14"/>
    <mergeCell ref="H14:J14"/>
    <mergeCell ref="M14:O14"/>
    <mergeCell ref="C12:E12"/>
    <mergeCell ref="B16:E46"/>
  </mergeCells>
  <conditionalFormatting sqref="M45">
    <cfRule type="cellIs" dxfId="1" priority="1" operator="notEqual">
      <formula>"OK"</formula>
    </cfRule>
    <cfRule type="cellIs" dxfId="0" priority="2" operator="equal">
      <formula>"OK"</formula>
    </cfRule>
  </conditionalFormatting>
  <dataValidations count="3">
    <dataValidation type="list" errorStyle="warning" allowBlank="1" showInputMessage="1" showErrorMessage="1" promptTitle="Pallet Count" prompt="No more than a total of 28!" sqref="H17:H44 M17:M44" xr:uid="{73FFA751-9EF7-4BFD-9090-66CEFE71DF61}">
      <formula1>"1,2,3,4,5,6,7,8,9,10,11,12,13,14,15,16,17,18,19,20,21,22,23,24,25,26,27,28"</formula1>
    </dataValidation>
    <dataValidation type="list" allowBlank="1" showInputMessage="1" showErrorMessage="1" promptTitle="Pickup Location" prompt="Choose the closest metro area" sqref="I17:I44" xr:uid="{A967B65C-A6D5-4334-9DDF-C4E6C51D5ED4}">
      <formula1>"Barrie, Brantford, Guelph, Hamilton, Kitchener, St. Catharines, Toronto"</formula1>
    </dataValidation>
    <dataValidation type="list" allowBlank="1" showInputMessage="1" showErrorMessage="1" promptTitle="Delivery Location" prompt="Choose destination state for this drop" sqref="N17:N44" xr:uid="{40CD34D6-3402-42D0-A6A8-1D9816259DBE}">
      <formula1>"AL, AR, AZ, CA, CO, FL, GA, IA, IL, KS, LA, MO, MS, NC, NM, OK, SC, TN, TX, UT"</formula1>
    </dataValidation>
  </dataValidations>
  <pageMargins left="0.7" right="0.7" top="0.75" bottom="0.75" header="0.3" footer="0.3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GTA-USA LTL Calculator</vt:lpstr>
      <vt:lpstr>'GTA-USA LTL Calculator'!Print_Area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Christopher Fanara</cp:lastModifiedBy>
  <cp:lastPrinted>2024-01-17T18:57:54Z</cp:lastPrinted>
  <dcterms:created xsi:type="dcterms:W3CDTF">2020-08-17T13:15:44Z</dcterms:created>
  <dcterms:modified xsi:type="dcterms:W3CDTF">2024-02-13T16:38:54Z</dcterms:modified>
</cp:coreProperties>
</file>